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\Downloads\"/>
    </mc:Choice>
  </mc:AlternateContent>
  <xr:revisionPtr revIDLastSave="0" documentId="13_ncr:1_{7CA13ACA-6026-46FA-AF84-B8E6398B297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Costos y PE" sheetId="1" r:id="rId1"/>
    <sheet name="UTILIDAD" sheetId="2" r:id="rId2"/>
  </sheets>
  <definedNames>
    <definedName name="Costofijo">'Costos y PE'!$D$20</definedName>
    <definedName name="costovariable">'Costos y PE'!$K$12</definedName>
    <definedName name="precio">'Costos y PE'!$I$15</definedName>
    <definedName name="puntoequilibrio">'Costos y PE'!$J$18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2" l="1"/>
  <c r="K8" i="1"/>
  <c r="J6" i="1"/>
  <c r="K6" i="1" s="1"/>
  <c r="J5" i="1"/>
  <c r="K5" i="1" s="1"/>
  <c r="D6" i="1"/>
  <c r="D7" i="1"/>
  <c r="D8" i="1"/>
  <c r="D9" i="1"/>
  <c r="D5" i="1" l="1"/>
  <c r="D19" i="1" l="1"/>
  <c r="K7" i="1"/>
  <c r="K9" i="1"/>
  <c r="K10" i="1"/>
  <c r="K11" i="1"/>
  <c r="K12" i="1" l="1"/>
  <c r="D12" i="1"/>
  <c r="D20" i="1" s="1"/>
  <c r="J18" i="1" s="1"/>
  <c r="L5" i="2" l="1"/>
  <c r="C14" i="2"/>
  <c r="C19" i="2"/>
  <c r="C15" i="2"/>
  <c r="C18" i="2"/>
  <c r="C17" i="2"/>
  <c r="C13" i="2"/>
  <c r="C16" i="2"/>
</calcChain>
</file>

<file path=xl/sharedStrings.xml><?xml version="1.0" encoding="utf-8"?>
<sst xmlns="http://schemas.openxmlformats.org/spreadsheetml/2006/main" count="40" uniqueCount="36">
  <si>
    <t>Concepto</t>
  </si>
  <si>
    <t>Monto invertido</t>
  </si>
  <si>
    <t>Vida Util (en meses)</t>
  </si>
  <si>
    <t>Sub total Amortizaciónes</t>
  </si>
  <si>
    <t>OTROS COSTOS FIJOS</t>
  </si>
  <si>
    <t>Importe mensual</t>
  </si>
  <si>
    <t>COSTOS FIJOS</t>
  </si>
  <si>
    <t>INVERSIÓN-Amortización mensual</t>
  </si>
  <si>
    <t>Sub total Costos Fijos</t>
  </si>
  <si>
    <t>TOTAL COSTOS FIJOS</t>
  </si>
  <si>
    <t>COSTOS VARIABLES</t>
  </si>
  <si>
    <t>Cantidad utilizada</t>
  </si>
  <si>
    <t>Tasa de uso</t>
  </si>
  <si>
    <t>El costo variable se calculará por paciente promedio por mes</t>
  </si>
  <si>
    <t>TOTAL COSTOS VARIABLES</t>
  </si>
  <si>
    <t>PRECIO MENSUAL</t>
  </si>
  <si>
    <t>PUNTO DE EQUILIBRIO</t>
  </si>
  <si>
    <t>Costo Unitario</t>
  </si>
  <si>
    <t>Costo esperado</t>
  </si>
  <si>
    <t>POBLACIÓN DE REFERENCIA DE LA FARMACIA</t>
  </si>
  <si>
    <t>Prevalencia de los clientes</t>
  </si>
  <si>
    <t>Clientela Maxima</t>
  </si>
  <si>
    <t>Porcentaje Alcanzado</t>
  </si>
  <si>
    <t>Utilidad</t>
  </si>
  <si>
    <t>Espacio privado</t>
  </si>
  <si>
    <t>Mobiliario</t>
  </si>
  <si>
    <t>Herramientas para fraccionar</t>
  </si>
  <si>
    <t>Computadora/impresora</t>
  </si>
  <si>
    <t>Entrenamiento Farmacéutico</t>
  </si>
  <si>
    <t>Software SPD</t>
  </si>
  <si>
    <t>frecuencia</t>
  </si>
  <si>
    <t>Primera entrevista</t>
  </si>
  <si>
    <t>PLANILLA PARA EL COSTEO DE UN SERVICIO DE SPD</t>
  </si>
  <si>
    <t>Dispositivos SPD</t>
  </si>
  <si>
    <t>Preparación y entrega de SPD</t>
  </si>
  <si>
    <t>Número mínimo de clientes requeridos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</si>
</sst>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&quot;$&quot;* #,##0.00_-;\-&quot;$&quot;* #,##0.00_-;_-&quot;$&quot;* &quot;-&quot;??_-;_-@_-"/>
    <numFmt numFmtId="165" formatCode="&quot;$&quot;#,##0"/>
    <numFmt numFmtId="166" formatCode="&quot;$&quot;\ #,##0.00"/>
    <numFmt numFmtId="167" formatCode="&quot;$&quot;#,##0.0"/>
    <numFmt numFmtId="168" formatCode="&quot;$&quot;#,##0.00"/>
    <numFmt numFmtId="169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1" xfId="0" applyBorder="1"/>
    <xf numFmtId="0" fontId="2" fillId="0" borderId="0" xfId="0" applyFont="1"/>
    <xf numFmtId="165" fontId="0" fillId="0" borderId="1" xfId="1" applyNumberFormat="1" applyFont="1" applyBorder="1"/>
    <xf numFmtId="165" fontId="4" fillId="0" borderId="0" xfId="1" applyNumberFormat="1" applyFont="1"/>
    <xf numFmtId="166" fontId="0" fillId="0" borderId="1" xfId="1" applyNumberFormat="1" applyFont="1" applyBorder="1"/>
    <xf numFmtId="9" fontId="0" fillId="0" borderId="1" xfId="0" applyNumberFormat="1" applyBorder="1"/>
    <xf numFmtId="13" fontId="0" fillId="0" borderId="1" xfId="0" applyNumberFormat="1" applyBorder="1"/>
    <xf numFmtId="167" fontId="0" fillId="0" borderId="1" xfId="1" applyNumberFormat="1" applyFont="1" applyBorder="1"/>
    <xf numFmtId="168" fontId="0" fillId="0" borderId="1" xfId="1" applyNumberFormat="1" applyFont="1" applyBorder="1"/>
    <xf numFmtId="0" fontId="2" fillId="0" borderId="1" xfId="0" applyFont="1" applyBorder="1" applyAlignment="1">
      <alignment horizontal="center" wrapText="1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8" fillId="2" borderId="0" xfId="0" applyFont="1" applyFill="1" applyAlignment="1">
      <alignment horizontal="center"/>
    </xf>
    <xf numFmtId="0" fontId="0" fillId="0" borderId="2" xfId="0" applyBorder="1" applyAlignment="1">
      <alignment horizontal="center"/>
    </xf>
    <xf numFmtId="0" fontId="7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3" borderId="4" xfId="0" applyFont="1" applyFill="1" applyBorder="1" applyAlignment="1">
      <alignment horizontal="right"/>
    </xf>
    <xf numFmtId="0" fontId="5" fillId="3" borderId="5" xfId="0" applyFont="1" applyFill="1" applyBorder="1" applyAlignment="1">
      <alignment horizontal="right"/>
    </xf>
    <xf numFmtId="0" fontId="5" fillId="3" borderId="6" xfId="0" applyFont="1" applyFill="1" applyBorder="1" applyAlignment="1">
      <alignment horizontal="right"/>
    </xf>
    <xf numFmtId="165" fontId="4" fillId="0" borderId="3" xfId="1" applyNumberFormat="1" applyFont="1" applyBorder="1"/>
    <xf numFmtId="1" fontId="13" fillId="0" borderId="7" xfId="0" applyNumberFormat="1" applyFont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165" fontId="12" fillId="0" borderId="7" xfId="1" applyNumberFormat="1" applyFont="1" applyBorder="1" applyAlignment="1">
      <alignment horizontal="center" vertical="center"/>
    </xf>
    <xf numFmtId="165" fontId="12" fillId="0" borderId="8" xfId="1" applyNumberFormat="1" applyFont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0" fillId="0" borderId="15" xfId="0" applyBorder="1"/>
    <xf numFmtId="165" fontId="0" fillId="0" borderId="15" xfId="1" applyNumberFormat="1" applyFont="1" applyBorder="1"/>
    <xf numFmtId="0" fontId="10" fillId="2" borderId="4" xfId="0" applyFont="1" applyFill="1" applyBorder="1" applyAlignment="1">
      <alignment horizontal="right"/>
    </xf>
    <xf numFmtId="0" fontId="10" fillId="2" borderId="5" xfId="0" applyFont="1" applyFill="1" applyBorder="1" applyAlignment="1">
      <alignment horizontal="right"/>
    </xf>
    <xf numFmtId="0" fontId="10" fillId="2" borderId="6" xfId="0" applyFont="1" applyFill="1" applyBorder="1" applyAlignment="1">
      <alignment horizontal="right"/>
    </xf>
    <xf numFmtId="167" fontId="4" fillId="0" borderId="3" xfId="1" applyNumberFormat="1" applyFont="1" applyBorder="1"/>
    <xf numFmtId="9" fontId="12" fillId="0" borderId="7" xfId="2" applyFont="1" applyBorder="1" applyAlignment="1">
      <alignment horizontal="center"/>
    </xf>
    <xf numFmtId="9" fontId="12" fillId="0" borderId="8" xfId="2" applyFont="1" applyBorder="1" applyAlignment="1">
      <alignment horizontal="center"/>
    </xf>
    <xf numFmtId="0" fontId="5" fillId="7" borderId="9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169" fontId="11" fillId="0" borderId="11" xfId="0" applyNumberFormat="1" applyFont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/>
    </xf>
    <xf numFmtId="169" fontId="11" fillId="0" borderId="14" xfId="0" applyNumberFormat="1" applyFont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69" fontId="11" fillId="0" borderId="9" xfId="0" applyNumberFormat="1" applyFont="1" applyBorder="1" applyAlignment="1">
      <alignment horizontal="center" vertical="center"/>
    </xf>
    <xf numFmtId="169" fontId="11" fillId="0" borderId="12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9" fontId="0" fillId="0" borderId="16" xfId="0" applyNumberFormat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165" fontId="9" fillId="0" borderId="17" xfId="1" applyNumberFormat="1" applyFont="1" applyBorder="1" applyAlignment="1">
      <alignment horizontal="center"/>
    </xf>
    <xf numFmtId="165" fontId="9" fillId="0" borderId="8" xfId="1" applyNumberFormat="1" applyFont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2" fillId="0" borderId="0" xfId="0" applyFont="1" applyAlignment="1">
      <alignment horizontal="right"/>
    </xf>
    <xf numFmtId="165" fontId="2" fillId="0" borderId="0" xfId="0" applyNumberFormat="1" applyFont="1"/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UTILIDAD</a:t>
            </a:r>
            <a:r>
              <a:rPr lang="en-US" baseline="0"/>
              <a:t> DEL SERVICIO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UTILIDAD</c:v>
          </c:tx>
          <c:invertIfNegative val="0"/>
          <c:cat>
            <c:numRef>
              <c:f>UTILIDAD!$B$13:$B$19</c:f>
              <c:numCache>
                <c:formatCode>0%</c:formatCode>
                <c:ptCount val="7"/>
                <c:pt idx="0">
                  <c:v>0.01</c:v>
                </c:pt>
                <c:pt idx="1">
                  <c:v>0.05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</c:numCache>
            </c:numRef>
          </c:cat>
          <c:val>
            <c:numRef>
              <c:f>UTILIDAD!$C$13:$C$19</c:f>
              <c:numCache>
                <c:formatCode>"$"#,##0</c:formatCode>
                <c:ptCount val="7"/>
                <c:pt idx="0">
                  <c:v>-15.867563333333333</c:v>
                </c:pt>
                <c:pt idx="1">
                  <c:v>85.662183333333331</c:v>
                </c:pt>
                <c:pt idx="2">
                  <c:v>212.57436666666666</c:v>
                </c:pt>
                <c:pt idx="3">
                  <c:v>466.39873333333333</c:v>
                </c:pt>
                <c:pt idx="4">
                  <c:v>720.22309999999993</c:v>
                </c:pt>
                <c:pt idx="5">
                  <c:v>974.04746666666665</c:v>
                </c:pt>
                <c:pt idx="6">
                  <c:v>1227.8718333333334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60-4904-B267-47B0580E1C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50544512"/>
        <c:axId val="251144064"/>
      </c:barChart>
      <c:catAx>
        <c:axId val="250544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AR"/>
                  <a:t>% Demanda</a:t>
                </a:r>
                <a:r>
                  <a:rPr lang="es-AR" baseline="0"/>
                  <a:t> Alcanzada</a:t>
                </a:r>
                <a:endParaRPr lang="es-AR"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crossAx val="251144064"/>
        <c:crosses val="autoZero"/>
        <c:auto val="1"/>
        <c:lblAlgn val="ctr"/>
        <c:lblOffset val="100"/>
        <c:noMultiLvlLbl val="0"/>
      </c:catAx>
      <c:valAx>
        <c:axId val="2511440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AR"/>
                  <a:t>Utilidad obtenida</a:t>
                </a:r>
              </a:p>
            </c:rich>
          </c:tx>
          <c:overlay val="0"/>
        </c:title>
        <c:numFmt formatCode="&quot;$&quot;#,##0" sourceLinked="1"/>
        <c:majorTickMark val="out"/>
        <c:minorTickMark val="none"/>
        <c:tickLblPos val="nextTo"/>
        <c:crossAx val="250544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111127</xdr:colOff>
      <xdr:row>12</xdr:row>
      <xdr:rowOff>60028</xdr:rowOff>
    </xdr:from>
    <xdr:to>
      <xdr:col>11</xdr:col>
      <xdr:colOff>357187</xdr:colOff>
      <xdr:row>16</xdr:row>
      <xdr:rowOff>97749</xdr:rowOff>
    </xdr:to>
    <xdr:pic>
      <xdr:nvPicPr>
        <xdr:cNvPr id="3" name="14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22002" y="3155653"/>
          <a:ext cx="1873248" cy="10299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236537</xdr:colOff>
      <xdr:row>10</xdr:row>
      <xdr:rowOff>74613</xdr:rowOff>
    </xdr:from>
    <xdr:to>
      <xdr:col>11</xdr:col>
      <xdr:colOff>301624</xdr:colOff>
      <xdr:row>21</xdr:row>
      <xdr:rowOff>55563</xdr:rowOff>
    </xdr:to>
    <xdr:graphicFrame macro="">
      <xdr:nvGraphicFramePr>
        <xdr:cNvPr id="12" name="11 Gráfico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742949</xdr:colOff>
      <xdr:row>0</xdr:row>
      <xdr:rowOff>0</xdr:rowOff>
    </xdr:from>
    <xdr:to>
      <xdr:col>9</xdr:col>
      <xdr:colOff>557492</xdr:colOff>
      <xdr:row>3</xdr:row>
      <xdr:rowOff>165555</xdr:rowOff>
    </xdr:to>
    <xdr:pic>
      <xdr:nvPicPr>
        <xdr:cNvPr id="3" name="14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6649" y="0"/>
          <a:ext cx="1338543" cy="752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zoomScale="80" zoomScaleNormal="80" workbookViewId="0">
      <selection activeCell="N19" sqref="N19"/>
    </sheetView>
  </sheetViews>
  <sheetFormatPr baseColWidth="10" defaultRowHeight="14.5" x14ac:dyDescent="0.35"/>
  <cols>
    <col min="1" max="1" width="30.7265625" customWidth="1"/>
    <col min="2" max="2" width="16.26953125" customWidth="1"/>
    <col min="3" max="3" width="13.54296875" customWidth="1"/>
    <col min="4" max="4" width="17.1796875" customWidth="1"/>
    <col min="6" max="6" width="30.1796875" customWidth="1"/>
    <col min="7" max="7" width="14.54296875" customWidth="1"/>
    <col min="8" max="8" width="11.7265625" customWidth="1"/>
    <col min="9" max="9" width="9.7265625" customWidth="1"/>
    <col min="10" max="10" width="10.81640625" customWidth="1"/>
    <col min="11" max="11" width="12.54296875" customWidth="1"/>
  </cols>
  <sheetData>
    <row r="1" spans="1:11" ht="45" customHeight="1" x14ac:dyDescent="0.35">
      <c r="A1" s="13" t="s">
        <v>32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24" customHeight="1" x14ac:dyDescent="0.65">
      <c r="A2" s="17" t="s">
        <v>6</v>
      </c>
      <c r="B2" s="17"/>
      <c r="C2" s="17"/>
      <c r="D2" s="17"/>
      <c r="F2" s="15" t="s">
        <v>10</v>
      </c>
      <c r="G2" s="15"/>
      <c r="H2" s="15"/>
      <c r="I2" s="15"/>
      <c r="J2" s="15"/>
      <c r="K2" s="15"/>
    </row>
    <row r="3" spans="1:11" ht="21" customHeight="1" x14ac:dyDescent="0.35">
      <c r="A3" s="18" t="s">
        <v>7</v>
      </c>
      <c r="B3" s="18"/>
      <c r="C3" s="18"/>
      <c r="D3" s="18"/>
      <c r="E3" s="2"/>
      <c r="F3" s="16" t="s">
        <v>13</v>
      </c>
      <c r="G3" s="16"/>
      <c r="H3" s="16"/>
      <c r="I3" s="16"/>
      <c r="J3" s="16"/>
      <c r="K3" s="16"/>
    </row>
    <row r="4" spans="1:11" ht="31.5" customHeight="1" x14ac:dyDescent="0.35">
      <c r="A4" s="12" t="s">
        <v>0</v>
      </c>
      <c r="B4" s="12" t="s">
        <v>1</v>
      </c>
      <c r="C4" s="12" t="s">
        <v>2</v>
      </c>
      <c r="D4" s="12" t="s">
        <v>5</v>
      </c>
      <c r="F4" s="12" t="s">
        <v>0</v>
      </c>
      <c r="G4" s="12" t="s">
        <v>11</v>
      </c>
      <c r="H4" s="12" t="s">
        <v>30</v>
      </c>
      <c r="I4" s="12" t="s">
        <v>12</v>
      </c>
      <c r="J4" s="12" t="s">
        <v>17</v>
      </c>
      <c r="K4" s="12" t="s">
        <v>18</v>
      </c>
    </row>
    <row r="5" spans="1:11" x14ac:dyDescent="0.35">
      <c r="A5" s="3" t="s">
        <v>28</v>
      </c>
      <c r="B5" s="5">
        <v>250</v>
      </c>
      <c r="C5" s="3">
        <v>60</v>
      </c>
      <c r="D5" s="7">
        <f>B5/C5</f>
        <v>4.166666666666667</v>
      </c>
      <c r="F5" s="3" t="s">
        <v>31</v>
      </c>
      <c r="G5" s="3">
        <v>450</v>
      </c>
      <c r="H5" s="9">
        <v>4.1666666666666664E-2</v>
      </c>
      <c r="I5" s="8">
        <v>1</v>
      </c>
      <c r="J5" s="11">
        <f>5/60</f>
        <v>8.3333333333333329E-2</v>
      </c>
      <c r="K5" s="10">
        <f>G5*I5*J5*H5</f>
        <v>1.5625</v>
      </c>
    </row>
    <row r="6" spans="1:11" x14ac:dyDescent="0.35">
      <c r="A6" s="3" t="s">
        <v>24</v>
      </c>
      <c r="B6" s="5">
        <v>1000</v>
      </c>
      <c r="C6" s="3">
        <v>600</v>
      </c>
      <c r="D6" s="7">
        <f t="shared" ref="D6:D9" si="0">B6/C6</f>
        <v>1.6666666666666667</v>
      </c>
      <c r="F6" s="3" t="s">
        <v>34</v>
      </c>
      <c r="G6" s="3">
        <v>119</v>
      </c>
      <c r="H6" s="9">
        <v>1</v>
      </c>
      <c r="I6" s="8">
        <v>1</v>
      </c>
      <c r="J6" s="11">
        <f>5/60</f>
        <v>8.3333333333333329E-2</v>
      </c>
      <c r="K6" s="10">
        <f>G6*I6*J6*H6</f>
        <v>9.9166666666666661</v>
      </c>
    </row>
    <row r="7" spans="1:11" x14ac:dyDescent="0.35">
      <c r="A7" s="3" t="s">
        <v>25</v>
      </c>
      <c r="B7" s="5">
        <v>1000</v>
      </c>
      <c r="C7" s="3">
        <v>240</v>
      </c>
      <c r="D7" s="7">
        <f t="shared" si="0"/>
        <v>4.166666666666667</v>
      </c>
      <c r="F7" s="3" t="s">
        <v>33</v>
      </c>
      <c r="G7" s="3">
        <v>4</v>
      </c>
      <c r="H7" s="9">
        <v>1</v>
      </c>
      <c r="I7" s="8">
        <v>1</v>
      </c>
      <c r="J7" s="5">
        <v>0.61399999999999999</v>
      </c>
      <c r="K7" s="10">
        <f t="shared" ref="K7:K11" si="1">G7*I7*J7</f>
        <v>2.456</v>
      </c>
    </row>
    <row r="8" spans="1:11" x14ac:dyDescent="0.35">
      <c r="A8" s="3" t="s">
        <v>26</v>
      </c>
      <c r="B8" s="5">
        <v>200</v>
      </c>
      <c r="C8" s="3">
        <v>96</v>
      </c>
      <c r="D8" s="7">
        <f t="shared" si="0"/>
        <v>2.0833333333333335</v>
      </c>
      <c r="F8" s="3"/>
      <c r="G8" s="3"/>
      <c r="H8" s="3"/>
      <c r="I8" s="8"/>
      <c r="J8" s="5"/>
      <c r="K8" s="5">
        <f t="shared" si="1"/>
        <v>0</v>
      </c>
    </row>
    <row r="9" spans="1:11" x14ac:dyDescent="0.35">
      <c r="A9" s="3" t="s">
        <v>27</v>
      </c>
      <c r="B9" s="5">
        <v>1100</v>
      </c>
      <c r="C9" s="3">
        <v>120</v>
      </c>
      <c r="D9" s="7">
        <f t="shared" si="0"/>
        <v>9.1666666666666661</v>
      </c>
      <c r="F9" s="3"/>
      <c r="G9" s="3"/>
      <c r="H9" s="3"/>
      <c r="I9" s="3"/>
      <c r="J9" s="5"/>
      <c r="K9" s="5">
        <f t="shared" si="1"/>
        <v>0</v>
      </c>
    </row>
    <row r="10" spans="1:11" x14ac:dyDescent="0.35">
      <c r="A10" s="3"/>
      <c r="B10" s="5"/>
      <c r="C10" s="3"/>
      <c r="D10" s="7"/>
      <c r="F10" s="3"/>
      <c r="G10" s="3"/>
      <c r="H10" s="3"/>
      <c r="I10" s="3"/>
      <c r="J10" s="5"/>
      <c r="K10" s="5">
        <f t="shared" si="1"/>
        <v>0</v>
      </c>
    </row>
    <row r="11" spans="1:11" ht="15" thickBot="1" x14ac:dyDescent="0.4">
      <c r="A11" s="3"/>
      <c r="B11" s="5"/>
      <c r="C11" s="3"/>
      <c r="D11" s="7"/>
      <c r="F11" s="42"/>
      <c r="G11" s="42"/>
      <c r="H11" s="42"/>
      <c r="I11" s="42"/>
      <c r="J11" s="43"/>
      <c r="K11" s="43">
        <f t="shared" si="1"/>
        <v>0</v>
      </c>
    </row>
    <row r="12" spans="1:11" ht="21.5" thickBot="1" x14ac:dyDescent="0.55000000000000004">
      <c r="A12" s="20" t="s">
        <v>3</v>
      </c>
      <c r="B12" s="20"/>
      <c r="C12" s="20"/>
      <c r="D12" s="6">
        <f>SUM(D5:D11)</f>
        <v>21.25</v>
      </c>
      <c r="F12" s="44" t="s">
        <v>14</v>
      </c>
      <c r="G12" s="45"/>
      <c r="H12" s="45"/>
      <c r="I12" s="45"/>
      <c r="J12" s="46"/>
      <c r="K12" s="47">
        <f>SUM(K5:K11)</f>
        <v>13.935166666666666</v>
      </c>
    </row>
    <row r="13" spans="1:11" ht="15.5" x14ac:dyDescent="0.35">
      <c r="A13" s="18" t="s">
        <v>4</v>
      </c>
      <c r="B13" s="18"/>
      <c r="C13" s="18"/>
      <c r="D13" s="18"/>
    </row>
    <row r="14" spans="1:11" ht="15" thickBot="1" x14ac:dyDescent="0.4">
      <c r="A14" s="21" t="s">
        <v>0</v>
      </c>
      <c r="B14" s="21"/>
      <c r="C14" s="21"/>
      <c r="D14" s="4" t="s">
        <v>5</v>
      </c>
    </row>
    <row r="15" spans="1:11" ht="23.5" x14ac:dyDescent="0.35">
      <c r="A15" s="19" t="s">
        <v>29</v>
      </c>
      <c r="B15" s="19"/>
      <c r="C15" s="19"/>
      <c r="D15" s="5">
        <v>20</v>
      </c>
      <c r="F15" s="36" t="s">
        <v>15</v>
      </c>
      <c r="G15" s="37"/>
      <c r="H15" s="38"/>
      <c r="I15" s="34">
        <v>30</v>
      </c>
    </row>
    <row r="16" spans="1:11" ht="24" thickBot="1" x14ac:dyDescent="0.4">
      <c r="A16" s="19"/>
      <c r="B16" s="19"/>
      <c r="C16" s="19"/>
      <c r="D16" s="5"/>
      <c r="F16" s="39"/>
      <c r="G16" s="40"/>
      <c r="H16" s="41"/>
      <c r="I16" s="35"/>
    </row>
    <row r="17" spans="1:10" ht="15" thickBot="1" x14ac:dyDescent="0.4">
      <c r="A17" s="19"/>
      <c r="B17" s="19"/>
      <c r="C17" s="19"/>
      <c r="D17" s="5"/>
    </row>
    <row r="18" spans="1:10" x14ac:dyDescent="0.35">
      <c r="A18" s="19"/>
      <c r="B18" s="19"/>
      <c r="C18" s="19"/>
      <c r="D18" s="5"/>
      <c r="F18" s="28" t="s">
        <v>16</v>
      </c>
      <c r="G18" s="29"/>
      <c r="H18" s="29"/>
      <c r="I18" s="30"/>
      <c r="J18" s="26">
        <f>ROUNDUP(D20/(I15-K12),0)</f>
        <v>3</v>
      </c>
    </row>
    <row r="19" spans="1:10" ht="15" thickBot="1" x14ac:dyDescent="0.4">
      <c r="A19" s="80" t="s">
        <v>8</v>
      </c>
      <c r="B19" s="80"/>
      <c r="C19" s="80"/>
      <c r="D19" s="81">
        <f>SUM(D15:D18)</f>
        <v>20</v>
      </c>
      <c r="F19" s="31"/>
      <c r="G19" s="32"/>
      <c r="H19" s="32"/>
      <c r="I19" s="33"/>
      <c r="J19" s="27"/>
    </row>
    <row r="20" spans="1:10" ht="21.5" thickBot="1" x14ac:dyDescent="0.55000000000000004">
      <c r="A20" s="22" t="s">
        <v>9</v>
      </c>
      <c r="B20" s="23"/>
      <c r="C20" s="24"/>
      <c r="D20" s="25">
        <f>SUM(D12,D19)</f>
        <v>41.25</v>
      </c>
      <c r="F20" s="14" t="s">
        <v>35</v>
      </c>
      <c r="G20" s="14"/>
      <c r="H20" s="14"/>
      <c r="I20" s="14"/>
    </row>
  </sheetData>
  <mergeCells count="20">
    <mergeCell ref="A18:C18"/>
    <mergeCell ref="A3:D3"/>
    <mergeCell ref="A12:C12"/>
    <mergeCell ref="A14:C14"/>
    <mergeCell ref="A1:K1"/>
    <mergeCell ref="F18:I19"/>
    <mergeCell ref="F20:I20"/>
    <mergeCell ref="J18:J19"/>
    <mergeCell ref="A19:C19"/>
    <mergeCell ref="A20:C20"/>
    <mergeCell ref="F2:K2"/>
    <mergeCell ref="F3:K3"/>
    <mergeCell ref="F12:J12"/>
    <mergeCell ref="F15:G16"/>
    <mergeCell ref="I15:I16"/>
    <mergeCell ref="A2:D2"/>
    <mergeCell ref="A13:D13"/>
    <mergeCell ref="A15:C15"/>
    <mergeCell ref="A16:C16"/>
    <mergeCell ref="A17:C1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20"/>
  <sheetViews>
    <sheetView zoomScale="80" zoomScaleNormal="80" workbookViewId="0">
      <selection activeCell="L7" sqref="L7:L8"/>
    </sheetView>
  </sheetViews>
  <sheetFormatPr baseColWidth="10" defaultRowHeight="14.5" x14ac:dyDescent="0.35"/>
  <cols>
    <col min="2" max="2" width="22.1796875" customWidth="1"/>
    <col min="3" max="3" width="21.81640625" customWidth="1"/>
    <col min="11" max="11" width="13.81640625" customWidth="1"/>
    <col min="12" max="12" width="14.453125" customWidth="1"/>
  </cols>
  <sheetData>
    <row r="1" spans="2:12" ht="15" thickBot="1" x14ac:dyDescent="0.4"/>
    <row r="2" spans="2:12" x14ac:dyDescent="0.35">
      <c r="B2" s="50" t="s">
        <v>19</v>
      </c>
      <c r="C2" s="51"/>
      <c r="D2" s="51"/>
      <c r="E2" s="51"/>
      <c r="F2" s="72">
        <v>2500</v>
      </c>
      <c r="G2" s="52"/>
    </row>
    <row r="3" spans="2:12" ht="15" thickBot="1" x14ac:dyDescent="0.4">
      <c r="B3" s="53"/>
      <c r="C3" s="54"/>
      <c r="D3" s="54"/>
      <c r="E3" s="54"/>
      <c r="F3" s="73"/>
      <c r="G3" s="55"/>
    </row>
    <row r="4" spans="2:12" ht="15" thickBot="1" x14ac:dyDescent="0.4"/>
    <row r="5" spans="2:12" x14ac:dyDescent="0.35">
      <c r="B5" s="56" t="s">
        <v>20</v>
      </c>
      <c r="C5" s="57"/>
      <c r="D5" s="57"/>
      <c r="E5" s="57"/>
      <c r="F5" s="70">
        <v>6.3E-2</v>
      </c>
      <c r="G5" s="58"/>
      <c r="I5" s="28" t="s">
        <v>16</v>
      </c>
      <c r="J5" s="29"/>
      <c r="K5" s="29"/>
      <c r="L5" s="48">
        <f>puntoequilibrio/UTILIDAD!F8</f>
        <v>1.8987341772151899E-2</v>
      </c>
    </row>
    <row r="6" spans="2:12" ht="15" thickBot="1" x14ac:dyDescent="0.4">
      <c r="B6" s="59"/>
      <c r="C6" s="60"/>
      <c r="D6" s="60"/>
      <c r="E6" s="60"/>
      <c r="F6" s="71"/>
      <c r="G6" s="61"/>
      <c r="I6" s="31"/>
      <c r="J6" s="32"/>
      <c r="K6" s="32"/>
      <c r="L6" s="49"/>
    </row>
    <row r="7" spans="2:12" ht="15" thickBot="1" x14ac:dyDescent="0.4"/>
    <row r="8" spans="2:12" x14ac:dyDescent="0.35">
      <c r="B8" s="62" t="s">
        <v>21</v>
      </c>
      <c r="C8" s="63"/>
      <c r="D8" s="63"/>
      <c r="E8" s="63"/>
      <c r="F8" s="68">
        <f>ROUNDUP(F2*F5,0)</f>
        <v>158</v>
      </c>
      <c r="G8" s="64"/>
    </row>
    <row r="9" spans="2:12" ht="15" thickBot="1" x14ac:dyDescent="0.4">
      <c r="B9" s="65"/>
      <c r="C9" s="66"/>
      <c r="D9" s="66"/>
      <c r="E9" s="66"/>
      <c r="F9" s="69"/>
      <c r="G9" s="67"/>
    </row>
    <row r="11" spans="2:12" ht="15" thickBot="1" x14ac:dyDescent="0.4"/>
    <row r="12" spans="2:12" ht="15" thickBot="1" x14ac:dyDescent="0.4">
      <c r="B12" s="78" t="s">
        <v>22</v>
      </c>
      <c r="C12" s="79" t="s">
        <v>23</v>
      </c>
    </row>
    <row r="13" spans="2:12" ht="18.5" x14ac:dyDescent="0.45">
      <c r="B13" s="74">
        <v>0.01</v>
      </c>
      <c r="C13" s="76">
        <f t="shared" ref="C13:C19" si="0">B13*$F$8*(precio-costovariable)-Costofijo</f>
        <v>-15.867563333333333</v>
      </c>
    </row>
    <row r="14" spans="2:12" ht="18.5" x14ac:dyDescent="0.45">
      <c r="B14" s="74">
        <v>0.05</v>
      </c>
      <c r="C14" s="76">
        <f t="shared" si="0"/>
        <v>85.662183333333331</v>
      </c>
    </row>
    <row r="15" spans="2:12" ht="18.5" x14ac:dyDescent="0.45">
      <c r="B15" s="74">
        <v>0.1</v>
      </c>
      <c r="C15" s="76">
        <f t="shared" si="0"/>
        <v>212.57436666666666</v>
      </c>
    </row>
    <row r="16" spans="2:12" ht="18.5" x14ac:dyDescent="0.45">
      <c r="B16" s="74">
        <v>0.2</v>
      </c>
      <c r="C16" s="76">
        <f t="shared" si="0"/>
        <v>466.39873333333333</v>
      </c>
    </row>
    <row r="17" spans="2:3" ht="18.5" x14ac:dyDescent="0.45">
      <c r="B17" s="74">
        <v>0.3</v>
      </c>
      <c r="C17" s="76">
        <f t="shared" si="0"/>
        <v>720.22309999999993</v>
      </c>
    </row>
    <row r="18" spans="2:3" ht="18.5" x14ac:dyDescent="0.45">
      <c r="B18" s="74">
        <v>0.4</v>
      </c>
      <c r="C18" s="76">
        <f t="shared" si="0"/>
        <v>974.04746666666665</v>
      </c>
    </row>
    <row r="19" spans="2:3" ht="19" thickBot="1" x14ac:dyDescent="0.5">
      <c r="B19" s="75">
        <v>0.5</v>
      </c>
      <c r="C19" s="77">
        <f t="shared" si="0"/>
        <v>1227.8718333333334</v>
      </c>
    </row>
    <row r="20" spans="2:3" x14ac:dyDescent="0.35">
      <c r="B20" s="1"/>
    </row>
  </sheetData>
  <mergeCells count="8">
    <mergeCell ref="B8:E9"/>
    <mergeCell ref="F8:G9"/>
    <mergeCell ref="I5:K6"/>
    <mergeCell ref="L5:L6"/>
    <mergeCell ref="B2:E3"/>
    <mergeCell ref="F2:G3"/>
    <mergeCell ref="B5:E6"/>
    <mergeCell ref="F5:G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Costos y PE</vt:lpstr>
      <vt:lpstr>UTILIDAD</vt:lpstr>
      <vt:lpstr>Costofijo</vt:lpstr>
      <vt:lpstr>costovariable</vt:lpstr>
      <vt:lpstr>precio</vt:lpstr>
      <vt:lpstr>puntoequilibrio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Pablo</dc:creator>
  <cp:lastModifiedBy>B</cp:lastModifiedBy>
  <dcterms:created xsi:type="dcterms:W3CDTF">2020-11-06T13:17:23Z</dcterms:created>
  <dcterms:modified xsi:type="dcterms:W3CDTF">2023-04-17T13:44:24Z</dcterms:modified>
</cp:coreProperties>
</file>